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9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<sst xmlns="http://schemas.openxmlformats.org/spreadsheetml/2006/main" count="92" uniqueCount="43">
  <si>
    <t>勝点</t>
  </si>
  <si>
    <t>得点</t>
  </si>
  <si>
    <t>失点</t>
  </si>
  <si>
    <t>差</t>
  </si>
  <si>
    <t>順位</t>
  </si>
  <si>
    <t>＊＊＊</t>
  </si>
  <si>
    <t>クリヴォーネ</t>
  </si>
  <si>
    <t>勝</t>
  </si>
  <si>
    <t>負</t>
  </si>
  <si>
    <t>分</t>
  </si>
  <si>
    <t>-</t>
  </si>
  <si>
    <r>
      <rPr>
        <sz val="8"/>
        <rFont val="HG丸ｺﾞｼｯｸM-PRO"/>
        <family val="3"/>
      </rPr>
      <t>順位</t>
    </r>
  </si>
  <si>
    <t>勝点</t>
  </si>
  <si>
    <t>試合</t>
  </si>
  <si>
    <t>勝</t>
  </si>
  <si>
    <t>引</t>
  </si>
  <si>
    <t>負</t>
  </si>
  <si>
    <t>●</t>
  </si>
  <si>
    <t>○</t>
  </si>
  <si>
    <t>△</t>
  </si>
  <si>
    <t>ボナセエラ</t>
  </si>
  <si>
    <t>オアシス</t>
  </si>
  <si>
    <t>ガズーリ</t>
  </si>
  <si>
    <t>Ｊ-Ｐｏｗｅｒ
高砂</t>
  </si>
  <si>
    <t>神鋼加古川</t>
  </si>
  <si>
    <t>ボナセエラ</t>
  </si>
  <si>
    <t>ＳＩＥＳＴＡ</t>
  </si>
  <si>
    <t>ＦＣ
トトカルチョ</t>
  </si>
  <si>
    <t>ＦＣクロス</t>
  </si>
  <si>
    <t>オアシス</t>
  </si>
  <si>
    <t>ガズーリ</t>
  </si>
  <si>
    <t>レッドスター</t>
  </si>
  <si>
    <t>ＦＣトランス</t>
  </si>
  <si>
    <t>２部A</t>
  </si>
  <si>
    <t>-</t>
  </si>
  <si>
    <t>チーム名</t>
  </si>
  <si>
    <t>クリヴォーネ</t>
  </si>
  <si>
    <t>レッドスター</t>
  </si>
  <si>
    <t>SIESTA</t>
  </si>
  <si>
    <t>J-Power</t>
  </si>
  <si>
    <t>FCクロス</t>
  </si>
  <si>
    <t>FCトトカルチョ</t>
  </si>
  <si>
    <t>FCトランス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</si>
</sst>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"/>
    <numFmt numFmtId="178" formatCode="0_);[Red]\(0\)"/>
    <numFmt numFmtId="179" formatCode="m/d"/>
    <numFmt numFmtId="180" formatCode="&quot;△&quot;\ #,##0;&quot;▲&quot;\ #,##0"/>
    <numFmt numFmtId="181" formatCode="[&lt;=999]000;[&lt;=9999]000\-00;000\-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i/>
      <sz val="8"/>
      <name val="HG丸ｺﾞｼｯｸM-PRO"/>
      <family val="3"/>
    </font>
    <font>
      <sz val="8"/>
      <name val="HG丸ｺﾞｼｯｸM-PRO"/>
      <family val="3"/>
    </font>
    <font>
      <sz val="8"/>
      <color indexed="9"/>
      <name val="HG丸ｺﾞｼｯｸM-PRO"/>
      <family val="3"/>
    </font>
    <font>
      <sz val="8"/>
      <color indexed="43"/>
      <name val="HG丸ｺﾞｼｯｸM-PRO"/>
      <family val="3"/>
    </font>
    <font>
      <sz val="8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8"/>
      <name val="ＭＳ Ｐゴシック"/>
      <family val="3"/>
    </font>
    <font>
      <sz val="8"/>
      <name val="Trebuchet MS"/>
      <family val="2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Trebuchet MS"/>
      <family val="2"/>
    </font>
    <font>
      <sz val="8"/>
      <color indexed="8"/>
      <name val="ＭＳ Ｐゴシック"/>
      <family val="3"/>
    </font>
    <font>
      <i/>
      <sz val="10"/>
      <name val="HG丸ｺﾞｼｯｸM-PRO"/>
      <family val="3"/>
    </font>
    <font>
      <i/>
      <sz val="7"/>
      <name val="HG丸ｺﾞｼｯｸM-PRO"/>
      <family val="3"/>
    </font>
    <font>
      <sz val="7"/>
      <name val="ＭＳ Ｐゴシック"/>
      <family val="3"/>
    </font>
    <font>
      <b/>
      <i/>
      <sz val="14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Trebuchet MS"/>
      <family val="2"/>
    </font>
    <font>
      <sz val="8"/>
      <color theme="1"/>
      <name val="Calibri"/>
      <family val="3"/>
    </font>
    <font>
      <sz val="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77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56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178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179" fontId="7" fillId="0" borderId="23" xfId="0" applyNumberFormat="1" applyFont="1" applyFill="1" applyBorder="1" applyAlignment="1" applyProtection="1">
      <alignment horizontal="center" vertical="center"/>
      <protection/>
    </xf>
    <xf numFmtId="179" fontId="7" fillId="0" borderId="25" xfId="0" applyNumberFormat="1" applyFont="1" applyFill="1" applyBorder="1" applyAlignment="1" applyProtection="1">
      <alignment horizontal="center" vertical="center"/>
      <protection/>
    </xf>
    <xf numFmtId="179" fontId="10" fillId="0" borderId="25" xfId="0" applyNumberFormat="1" applyFont="1" applyFill="1" applyBorder="1" applyAlignment="1" applyProtection="1">
      <alignment horizontal="center" vertical="center"/>
      <protection/>
    </xf>
    <xf numFmtId="179" fontId="10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177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177" fontId="7" fillId="0" borderId="17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53" fillId="0" borderId="33" xfId="0" applyFont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left" vertical="center" indent="1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4" fillId="0" borderId="21" xfId="0" applyFont="1" applyBorder="1" applyAlignment="1">
      <alignment horizontal="left" vertical="center" indent="1"/>
    </xf>
    <xf numFmtId="0" fontId="53" fillId="0" borderId="38" xfId="0" applyFont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53" fillId="0" borderId="40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4" fillId="0" borderId="42" xfId="0" applyFont="1" applyBorder="1" applyAlignment="1">
      <alignment horizontal="left" vertical="center" indent="1"/>
    </xf>
    <xf numFmtId="0" fontId="53" fillId="0" borderId="43" xfId="0" applyFont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horizontal="left" vertical="center" inden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right" vertical="center"/>
      <protection/>
    </xf>
    <xf numFmtId="0" fontId="7" fillId="0" borderId="37" xfId="0" applyFont="1" applyBorder="1" applyAlignment="1" applyProtection="1">
      <alignment horizontal="right" vertical="center"/>
      <protection/>
    </xf>
    <xf numFmtId="0" fontId="7" fillId="0" borderId="46" xfId="0" applyFont="1" applyBorder="1" applyAlignment="1" applyProtection="1">
      <alignment horizontal="right" vertical="center"/>
      <protection/>
    </xf>
    <xf numFmtId="0" fontId="7" fillId="0" borderId="47" xfId="0" applyFont="1" applyBorder="1" applyAlignment="1" applyProtection="1">
      <alignment horizontal="right" vertical="center"/>
      <protection/>
    </xf>
    <xf numFmtId="0" fontId="11" fillId="0" borderId="47" xfId="0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right" vertical="center"/>
      <protection/>
    </xf>
    <xf numFmtId="0" fontId="12" fillId="0" borderId="48" xfId="0" applyFont="1" applyBorder="1" applyAlignment="1" applyProtection="1">
      <alignment horizontal="right" vertical="center"/>
      <protection/>
    </xf>
    <xf numFmtId="0" fontId="12" fillId="0" borderId="38" xfId="0" applyFont="1" applyBorder="1" applyAlignment="1" applyProtection="1">
      <alignment horizontal="right" vertical="center"/>
      <protection/>
    </xf>
    <xf numFmtId="0" fontId="7" fillId="0" borderId="49" xfId="0" applyFont="1" applyBorder="1" applyAlignment="1" applyProtection="1">
      <alignment horizontal="right" vertical="center"/>
      <protection/>
    </xf>
    <xf numFmtId="176" fontId="7" fillId="0" borderId="14" xfId="0" applyNumberFormat="1" applyFont="1" applyBorder="1" applyAlignment="1" applyProtection="1">
      <alignment horizontal="right" vertical="center"/>
      <protection/>
    </xf>
    <xf numFmtId="0" fontId="7" fillId="0" borderId="50" xfId="0" applyFont="1" applyBorder="1" applyAlignment="1" applyProtection="1">
      <alignment horizontal="right" vertical="center"/>
      <protection/>
    </xf>
    <xf numFmtId="0" fontId="12" fillId="0" borderId="37" xfId="0" applyFont="1" applyBorder="1" applyAlignment="1" applyProtection="1">
      <alignment horizontal="right" vertical="center"/>
      <protection/>
    </xf>
    <xf numFmtId="0" fontId="7" fillId="0" borderId="51" xfId="0" applyFont="1" applyBorder="1" applyAlignment="1" applyProtection="1">
      <alignment horizontal="right" vertical="center"/>
      <protection/>
    </xf>
    <xf numFmtId="0" fontId="11" fillId="0" borderId="49" xfId="0" applyFont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34" fillId="34" borderId="52" xfId="0" applyFont="1" applyFill="1" applyBorder="1" applyAlignment="1" applyProtection="1">
      <alignment horizontal="distributed" vertical="center" wrapText="1"/>
      <protection/>
    </xf>
    <xf numFmtId="0" fontId="35" fillId="0" borderId="37" xfId="0" applyFont="1" applyBorder="1" applyAlignment="1">
      <alignment horizontal="distributed" vertical="center" wrapText="1"/>
    </xf>
    <xf numFmtId="0" fontId="34" fillId="34" borderId="45" xfId="0" applyFont="1" applyFill="1" applyBorder="1" applyAlignment="1" applyProtection="1">
      <alignment horizontal="center" vertical="center" wrapText="1"/>
      <protection/>
    </xf>
    <xf numFmtId="0" fontId="34" fillId="34" borderId="37" xfId="0" applyFont="1" applyFill="1" applyBorder="1" applyAlignment="1" applyProtection="1">
      <alignment horizontal="center" vertical="center" wrapText="1"/>
      <protection/>
    </xf>
    <xf numFmtId="0" fontId="34" fillId="34" borderId="45" xfId="0" applyFont="1" applyFill="1" applyBorder="1" applyAlignment="1" applyProtection="1">
      <alignment horizontal="center" vertical="center" shrinkToFit="1"/>
      <protection/>
    </xf>
    <xf numFmtId="0" fontId="34" fillId="34" borderId="53" xfId="0" applyFont="1" applyFill="1" applyBorder="1" applyAlignment="1" applyProtection="1">
      <alignment horizontal="center" vertical="center" shrinkToFit="1"/>
      <protection/>
    </xf>
    <xf numFmtId="0" fontId="34" fillId="34" borderId="37" xfId="0" applyFont="1" applyFill="1" applyBorder="1" applyAlignment="1" applyProtection="1">
      <alignment horizontal="center" vertical="center" shrinkToFit="1"/>
      <protection/>
    </xf>
    <xf numFmtId="0" fontId="33" fillId="34" borderId="31" xfId="0" applyFont="1" applyFill="1" applyBorder="1" applyAlignment="1" applyProtection="1">
      <alignment horizontal="center" vertical="center" shrinkToFit="1"/>
      <protection/>
    </xf>
    <xf numFmtId="0" fontId="33" fillId="34" borderId="54" xfId="0" applyFont="1" applyFill="1" applyBorder="1" applyAlignment="1" applyProtection="1">
      <alignment horizontal="center" vertical="center" shrinkToFit="1"/>
      <protection/>
    </xf>
    <xf numFmtId="0" fontId="33" fillId="34" borderId="55" xfId="0" applyFont="1" applyFill="1" applyBorder="1" applyAlignment="1" applyProtection="1">
      <alignment horizontal="center" vertical="center" shrinkToFit="1"/>
      <protection/>
    </xf>
    <xf numFmtId="0" fontId="33" fillId="34" borderId="56" xfId="0" applyFont="1" applyFill="1" applyBorder="1" applyAlignment="1" applyProtection="1">
      <alignment horizontal="center" vertical="center" shrinkToFit="1"/>
      <protection/>
    </xf>
    <xf numFmtId="0" fontId="36" fillId="35" borderId="32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33" fillId="34" borderId="29" xfId="0" applyFont="1" applyFill="1" applyBorder="1" applyAlignment="1" applyProtection="1">
      <alignment horizontal="center" vertical="center" shrinkToFit="1"/>
      <protection/>
    </xf>
    <xf numFmtId="0" fontId="55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4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0.7109375" style="0" customWidth="1"/>
    <col min="2" max="3" width="2.140625" style="0" customWidth="1"/>
    <col min="4" max="4" width="2.57421875" style="0" customWidth="1"/>
    <col min="5" max="34" width="2.140625" style="0" customWidth="1"/>
    <col min="35" max="35" width="4.00390625" style="0" customWidth="1"/>
    <col min="36" max="41" width="3.57421875" style="0" customWidth="1"/>
    <col min="42" max="42" width="4.57421875" style="0" customWidth="1"/>
    <col min="43" max="43" width="3.57421875" style="0" customWidth="1"/>
    <col min="44" max="44" width="3.8515625" style="0" customWidth="1"/>
    <col min="45" max="45" width="2.8515625" style="0" customWidth="1"/>
    <col min="46" max="46" width="4.421875" style="0" customWidth="1"/>
    <col min="47" max="47" width="11.421875" style="0" customWidth="1"/>
    <col min="48" max="49" width="3.57421875" style="0" customWidth="1"/>
    <col min="50" max="50" width="3.28125" style="0" customWidth="1"/>
    <col min="51" max="52" width="3.421875" style="0" customWidth="1"/>
  </cols>
  <sheetData>
    <row r="1" ht="14.25" thickBot="1"/>
    <row r="2" spans="1:52" ht="18.75" thickBot="1" thickTop="1">
      <c r="A2" s="121" t="s">
        <v>33</v>
      </c>
      <c r="B2" s="125" t="str">
        <f ca="1">OFFSET($A$2,1,0)</f>
        <v>クリヴォーネ</v>
      </c>
      <c r="C2" s="118">
        <f ca="1">OFFSET($A$4,0,1)</f>
        <v>0</v>
      </c>
      <c r="D2" s="119">
        <f ca="1">OFFSET($A$4,0,1)</f>
        <v>0</v>
      </c>
      <c r="E2" s="118" t="str">
        <f ca="1">OFFSET($A$2,3,0)</f>
        <v>ボナセエラ</v>
      </c>
      <c r="F2" s="118">
        <f ca="1">OFFSET($A$4,0,1)</f>
        <v>0</v>
      </c>
      <c r="G2" s="119">
        <f ca="1">OFFSET($A$4,0,1)</f>
        <v>0</v>
      </c>
      <c r="H2" s="118" t="str">
        <f ca="1">OFFSET($A$2,5,0)</f>
        <v>ＳＩＥＳＴＡ</v>
      </c>
      <c r="I2" s="118">
        <f ca="1">OFFSET($A$4,0,1)</f>
        <v>0</v>
      </c>
      <c r="J2" s="119">
        <f ca="1">OFFSET($A$4,0,1)</f>
        <v>0</v>
      </c>
      <c r="K2" s="118" t="str">
        <f ca="1">OFFSET($A$2,7,0)</f>
        <v>ＦＣ
トトカルチョ</v>
      </c>
      <c r="L2" s="118">
        <f ca="1">OFFSET($A$4,0,1)</f>
        <v>0</v>
      </c>
      <c r="M2" s="119">
        <f ca="1">OFFSET($A$4,0,1)</f>
        <v>0</v>
      </c>
      <c r="N2" s="118" t="str">
        <f ca="1">OFFSET($A$2,9,0)</f>
        <v>ＦＣクロス</v>
      </c>
      <c r="O2" s="118">
        <f ca="1">OFFSET($A$4,0,1)</f>
        <v>0</v>
      </c>
      <c r="P2" s="119">
        <f ca="1">OFFSET($A$4,0,1)</f>
        <v>0</v>
      </c>
      <c r="Q2" s="118" t="str">
        <f ca="1">OFFSET($A$2,11,0)</f>
        <v>オアシス</v>
      </c>
      <c r="R2" s="118">
        <f ca="1">OFFSET($A$4,0,1)</f>
        <v>0</v>
      </c>
      <c r="S2" s="119">
        <f ca="1">OFFSET($A$4,0,1)</f>
        <v>0</v>
      </c>
      <c r="T2" s="118" t="str">
        <f ca="1">OFFSET($A$2,13,0)</f>
        <v>ガズーリ</v>
      </c>
      <c r="U2" s="118">
        <f ca="1">OFFSET($A$4,0,1)</f>
        <v>0</v>
      </c>
      <c r="V2" s="119">
        <f ca="1">OFFSET($A$4,0,1)</f>
        <v>0</v>
      </c>
      <c r="W2" s="118" t="str">
        <f ca="1">OFFSET($A$2,15,0)</f>
        <v>レッドスター</v>
      </c>
      <c r="X2" s="118">
        <f ca="1">OFFSET($A$4,0,1)</f>
        <v>0</v>
      </c>
      <c r="Y2" s="119">
        <f ca="1">OFFSET($A$4,0,1)</f>
        <v>0</v>
      </c>
      <c r="Z2" s="118" t="str">
        <f ca="1">OFFSET($A$2,17,0)</f>
        <v>ＦＣトランス</v>
      </c>
      <c r="AA2" s="118">
        <f ca="1">OFFSET($A$4,0,1)</f>
        <v>0</v>
      </c>
      <c r="AB2" s="119">
        <f ca="1">OFFSET($A$4,0,1)</f>
        <v>0</v>
      </c>
      <c r="AC2" s="118" t="str">
        <f ca="1">OFFSET($A$2,19,0)</f>
        <v>Ｊ-Ｐｏｗｅｒ
高砂</v>
      </c>
      <c r="AD2" s="118">
        <f ca="1">OFFSET($A$4,0,1)</f>
        <v>0</v>
      </c>
      <c r="AE2" s="119">
        <f ca="1">OFFSET($A$4,0,1)</f>
        <v>0</v>
      </c>
      <c r="AF2" s="117" t="str">
        <f ca="1">OFFSET($A$2,21,0)</f>
        <v>神鋼加古川</v>
      </c>
      <c r="AG2" s="118">
        <f ca="1">OFFSET($A$4,0,1)</f>
        <v>0</v>
      </c>
      <c r="AH2" s="120">
        <f ca="1">OFFSET($A$4,0,1)</f>
        <v>0</v>
      </c>
      <c r="AI2" s="1"/>
      <c r="AJ2" s="65" t="s">
        <v>7</v>
      </c>
      <c r="AK2" s="66" t="s">
        <v>8</v>
      </c>
      <c r="AL2" s="66" t="s">
        <v>9</v>
      </c>
      <c r="AM2" s="66" t="s">
        <v>0</v>
      </c>
      <c r="AN2" s="66" t="s">
        <v>1</v>
      </c>
      <c r="AO2" s="66" t="s">
        <v>2</v>
      </c>
      <c r="AP2" s="67" t="s">
        <v>3</v>
      </c>
      <c r="AQ2" s="68" t="s">
        <v>4</v>
      </c>
      <c r="AR2" s="89"/>
      <c r="AS2" s="89"/>
      <c r="AT2" s="78" t="s">
        <v>11</v>
      </c>
      <c r="AU2" s="126" t="s">
        <v>35</v>
      </c>
      <c r="AV2" s="79" t="s">
        <v>12</v>
      </c>
      <c r="AW2" s="79" t="s">
        <v>13</v>
      </c>
      <c r="AX2" s="79" t="s">
        <v>14</v>
      </c>
      <c r="AY2" s="79" t="s">
        <v>15</v>
      </c>
      <c r="AZ2" s="80" t="s">
        <v>16</v>
      </c>
    </row>
    <row r="3" spans="1:52" ht="16.5" customHeight="1" thickTop="1">
      <c r="A3" s="110" t="s">
        <v>6</v>
      </c>
      <c r="B3" s="122"/>
      <c r="C3" s="123" t="s">
        <v>5</v>
      </c>
      <c r="D3" s="124"/>
      <c r="E3" s="7"/>
      <c r="F3" s="8"/>
      <c r="G3" s="9"/>
      <c r="H3" s="10"/>
      <c r="I3" s="8"/>
      <c r="J3" s="9"/>
      <c r="K3" s="10"/>
      <c r="L3" s="8"/>
      <c r="M3" s="9"/>
      <c r="N3" s="10"/>
      <c r="O3" s="8"/>
      <c r="P3" s="9"/>
      <c r="Q3" s="11"/>
      <c r="R3" s="8"/>
      <c r="S3" s="12"/>
      <c r="T3" s="10"/>
      <c r="U3" s="8"/>
      <c r="V3" s="9"/>
      <c r="W3" s="10"/>
      <c r="X3" s="8" t="s">
        <v>18</v>
      </c>
      <c r="Y3" s="9"/>
      <c r="Z3" s="10"/>
      <c r="AA3" s="8" t="s">
        <v>18</v>
      </c>
      <c r="AB3" s="12"/>
      <c r="AC3" s="10"/>
      <c r="AD3" s="8"/>
      <c r="AE3" s="9"/>
      <c r="AF3" s="10"/>
      <c r="AG3" s="8" t="s">
        <v>17</v>
      </c>
      <c r="AH3" s="13"/>
      <c r="AI3" s="1"/>
      <c r="AJ3" s="107">
        <f>COUNTIF(B3:AH3,"○")+COUNTIF(B3:AH3,"□")</f>
        <v>2</v>
      </c>
      <c r="AK3" s="103">
        <f>COUNTIF(B3:AH3,"●")+COUNTIF(B3:AH3,"■")</f>
        <v>1</v>
      </c>
      <c r="AL3" s="103">
        <f>COUNTIF(B3:AH3,"△")</f>
        <v>0</v>
      </c>
      <c r="AM3" s="108">
        <f>AJ3*3+AL3-COUNTIF(B3:AH3,"■")*3</f>
        <v>6</v>
      </c>
      <c r="AN3" s="103">
        <f>B4+E4+H4+K4+N4+Q4+T4+W4+Z4+AC4+AF4</f>
        <v>9</v>
      </c>
      <c r="AO3" s="103">
        <f>D4+G4+J4+M4+P4+S4+V4+Y4+AB4+AE4+AH4</f>
        <v>4</v>
      </c>
      <c r="AP3" s="104">
        <f>AN3-AO3</f>
        <v>5</v>
      </c>
      <c r="AQ3" s="105">
        <f>RANK(AR3,$AR$3:$AR$24,1)</f>
        <v>2</v>
      </c>
      <c r="AR3" s="87">
        <f>RANK(AM3,$AM$3:$AM$26)*100+RANK(AP3,$AP$3:$AP$26)*10+RANK(AN3,AN3:AN24)</f>
        <v>211</v>
      </c>
      <c r="AS3" s="87"/>
      <c r="AT3" s="74">
        <v>1</v>
      </c>
      <c r="AU3" s="75" t="s">
        <v>24</v>
      </c>
      <c r="AV3" s="76">
        <v>7</v>
      </c>
      <c r="AW3" s="76">
        <v>3</v>
      </c>
      <c r="AX3" s="76">
        <v>2</v>
      </c>
      <c r="AY3" s="77">
        <v>1</v>
      </c>
      <c r="AZ3" s="81">
        <v>0</v>
      </c>
    </row>
    <row r="4" spans="1:52" ht="16.5" customHeight="1" thickBot="1">
      <c r="A4" s="111"/>
      <c r="B4" s="14"/>
      <c r="C4" s="15" t="s">
        <v>5</v>
      </c>
      <c r="D4" s="16"/>
      <c r="E4" s="17"/>
      <c r="F4" s="18"/>
      <c r="G4" s="17"/>
      <c r="H4" s="19"/>
      <c r="I4" s="18"/>
      <c r="J4" s="18"/>
      <c r="K4" s="20"/>
      <c r="L4" s="21"/>
      <c r="M4" s="21"/>
      <c r="N4" s="94"/>
      <c r="O4" s="18"/>
      <c r="P4" s="18"/>
      <c r="Q4" s="20"/>
      <c r="R4" s="21"/>
      <c r="S4" s="21"/>
      <c r="T4" s="19"/>
      <c r="U4" s="21"/>
      <c r="V4" s="18"/>
      <c r="W4" s="19">
        <v>4</v>
      </c>
      <c r="X4" s="21" t="s">
        <v>34</v>
      </c>
      <c r="Y4" s="18">
        <v>1</v>
      </c>
      <c r="Z4" s="20">
        <v>4</v>
      </c>
      <c r="AA4" s="21" t="s">
        <v>10</v>
      </c>
      <c r="AB4" s="21">
        <v>0</v>
      </c>
      <c r="AC4" s="19"/>
      <c r="AD4" s="18"/>
      <c r="AE4" s="22"/>
      <c r="AF4" s="19">
        <v>1</v>
      </c>
      <c r="AG4" s="21" t="s">
        <v>10</v>
      </c>
      <c r="AH4" s="23">
        <v>3</v>
      </c>
      <c r="AI4" s="1"/>
      <c r="AJ4" s="101"/>
      <c r="AK4" s="102"/>
      <c r="AL4" s="102"/>
      <c r="AM4" s="102"/>
      <c r="AN4" s="102"/>
      <c r="AO4" s="102"/>
      <c r="AP4" s="100"/>
      <c r="AQ4" s="106"/>
      <c r="AR4" s="87"/>
      <c r="AS4" s="87"/>
      <c r="AT4" s="72">
        <v>2</v>
      </c>
      <c r="AU4" s="71" t="s">
        <v>36</v>
      </c>
      <c r="AV4" s="69">
        <v>6</v>
      </c>
      <c r="AW4" s="76">
        <v>3</v>
      </c>
      <c r="AX4" s="69">
        <v>2</v>
      </c>
      <c r="AY4" s="70">
        <v>0</v>
      </c>
      <c r="AZ4" s="82">
        <v>1</v>
      </c>
    </row>
    <row r="5" spans="1:52" ht="16.5" thickTop="1">
      <c r="A5" s="112" t="s">
        <v>25</v>
      </c>
      <c r="B5" s="7"/>
      <c r="C5" s="8"/>
      <c r="D5" s="8"/>
      <c r="E5" s="4"/>
      <c r="F5" s="5" t="s">
        <v>5</v>
      </c>
      <c r="G5" s="6"/>
      <c r="H5" s="24"/>
      <c r="I5" s="25"/>
      <c r="J5" s="26"/>
      <c r="K5" s="27"/>
      <c r="L5" s="25"/>
      <c r="M5" s="26"/>
      <c r="N5" s="27"/>
      <c r="O5" s="25"/>
      <c r="P5" s="26"/>
      <c r="Q5" s="28"/>
      <c r="R5" s="25"/>
      <c r="S5" s="29"/>
      <c r="T5" s="27"/>
      <c r="U5" s="25"/>
      <c r="V5" s="26"/>
      <c r="W5" s="27"/>
      <c r="X5" s="25"/>
      <c r="Y5" s="26"/>
      <c r="Z5" s="27"/>
      <c r="AA5" s="25"/>
      <c r="AB5" s="29"/>
      <c r="AC5" s="27"/>
      <c r="AD5" s="25"/>
      <c r="AE5" s="26"/>
      <c r="AF5" s="27"/>
      <c r="AG5" s="25" t="s">
        <v>19</v>
      </c>
      <c r="AH5" s="30"/>
      <c r="AI5" s="1"/>
      <c r="AJ5" s="97">
        <f>COUNTIF(B5:AH5,"○")+COUNTIF(B5:AH5,"□")</f>
        <v>0</v>
      </c>
      <c r="AK5" s="98">
        <f>COUNTIF(B5:AH5,"●")+COUNTIF(B5:AH5,"■")</f>
        <v>0</v>
      </c>
      <c r="AL5" s="98">
        <f>COUNTIF(B5:AH5,"△")</f>
        <v>1</v>
      </c>
      <c r="AM5" s="99">
        <f>AJ5*3+AL5-COUNTIF(B5:AH5,"■")*3</f>
        <v>1</v>
      </c>
      <c r="AN5" s="103">
        <f>B6+E6+H6+K6+N6+Q6+T6+W6+Z6+AC6+AF6</f>
        <v>1</v>
      </c>
      <c r="AO5" s="103">
        <f>D6+G6+J6+M6+P6+S6+V6+Y6+AB6+AE6+AH6</f>
        <v>1</v>
      </c>
      <c r="AP5" s="104">
        <f>AN5-AO5</f>
        <v>0</v>
      </c>
      <c r="AQ5" s="95">
        <f>RANK(AR5,$AR$3:$AR$24,1)</f>
        <v>6</v>
      </c>
      <c r="AR5" s="87">
        <f>RANK(AM5,$AM$3:$AM$26)*100+RANK(AP5,$AP$3:$AP$26)*10+RANK(AN5,AN5:AN26)</f>
        <v>656</v>
      </c>
      <c r="AS5" s="87"/>
      <c r="AT5" s="72">
        <v>3</v>
      </c>
      <c r="AU5" s="71" t="s">
        <v>37</v>
      </c>
      <c r="AV5" s="69">
        <v>3</v>
      </c>
      <c r="AW5" s="76">
        <v>2</v>
      </c>
      <c r="AX5" s="69">
        <v>1</v>
      </c>
      <c r="AY5" s="70">
        <v>0</v>
      </c>
      <c r="AZ5" s="82">
        <v>1</v>
      </c>
    </row>
    <row r="6" spans="1:52" ht="16.5" thickBot="1">
      <c r="A6" s="113"/>
      <c r="B6" s="31"/>
      <c r="C6" s="32"/>
      <c r="D6" s="33"/>
      <c r="E6" s="14"/>
      <c r="F6" s="15" t="s">
        <v>5</v>
      </c>
      <c r="G6" s="16"/>
      <c r="H6" s="17"/>
      <c r="I6" s="17"/>
      <c r="J6" s="17"/>
      <c r="K6" s="19"/>
      <c r="L6" s="21"/>
      <c r="M6" s="18"/>
      <c r="N6" s="19"/>
      <c r="O6" s="21"/>
      <c r="P6" s="18"/>
      <c r="Q6" s="20"/>
      <c r="R6" s="21"/>
      <c r="S6" s="21"/>
      <c r="T6" s="19"/>
      <c r="U6" s="21"/>
      <c r="V6" s="18"/>
      <c r="W6" s="19"/>
      <c r="X6" s="18"/>
      <c r="Y6" s="18"/>
      <c r="Z6" s="20"/>
      <c r="AA6" s="18"/>
      <c r="AB6" s="21"/>
      <c r="AC6" s="19"/>
      <c r="AD6" s="18"/>
      <c r="AE6" s="22"/>
      <c r="AF6" s="19">
        <v>1</v>
      </c>
      <c r="AG6" s="18" t="s">
        <v>10</v>
      </c>
      <c r="AH6" s="23">
        <v>1</v>
      </c>
      <c r="AI6" s="1"/>
      <c r="AJ6" s="101"/>
      <c r="AK6" s="102"/>
      <c r="AL6" s="102"/>
      <c r="AM6" s="102"/>
      <c r="AN6" s="102"/>
      <c r="AO6" s="102"/>
      <c r="AP6" s="100"/>
      <c r="AQ6" s="96"/>
      <c r="AR6" s="87"/>
      <c r="AS6" s="87"/>
      <c r="AT6" s="72">
        <v>4</v>
      </c>
      <c r="AU6" s="71" t="s">
        <v>21</v>
      </c>
      <c r="AV6" s="69">
        <v>3</v>
      </c>
      <c r="AW6" s="76">
        <v>1</v>
      </c>
      <c r="AX6" s="69">
        <v>1</v>
      </c>
      <c r="AY6" s="70">
        <v>0</v>
      </c>
      <c r="AZ6" s="82">
        <v>0</v>
      </c>
    </row>
    <row r="7" spans="1:52" ht="16.5" thickTop="1">
      <c r="A7" s="114" t="s">
        <v>26</v>
      </c>
      <c r="B7" s="24"/>
      <c r="C7" s="25"/>
      <c r="D7" s="26"/>
      <c r="E7" s="34"/>
      <c r="F7" s="8"/>
      <c r="G7" s="8"/>
      <c r="H7" s="4"/>
      <c r="I7" s="5" t="s">
        <v>5</v>
      </c>
      <c r="J7" s="6"/>
      <c r="K7" s="24"/>
      <c r="L7" s="25" t="s">
        <v>18</v>
      </c>
      <c r="M7" s="35"/>
      <c r="N7" s="27"/>
      <c r="O7" s="25"/>
      <c r="P7" s="29"/>
      <c r="Q7" s="28"/>
      <c r="R7" s="25"/>
      <c r="S7" s="29"/>
      <c r="T7" s="27"/>
      <c r="U7" s="25"/>
      <c r="V7" s="26"/>
      <c r="W7" s="27"/>
      <c r="X7" s="25" t="s">
        <v>17</v>
      </c>
      <c r="Y7" s="26"/>
      <c r="Z7" s="27"/>
      <c r="AA7" s="25"/>
      <c r="AB7" s="29"/>
      <c r="AC7" s="27"/>
      <c r="AD7" s="25"/>
      <c r="AE7" s="29"/>
      <c r="AF7" s="27"/>
      <c r="AG7" s="25">
        <f>IF(AF8="","",IF(AG8="棄",CHOOSE(SIGN(AF8-AH8)+2,"■","","□"),CHOOSE(SIGN(AF8-AH8)+2,"●","△","○")))</f>
      </c>
      <c r="AH7" s="36"/>
      <c r="AI7" s="1"/>
      <c r="AJ7" s="97">
        <f>COUNTIF(B7:AH7,"○")+COUNTIF(B7:AH7,"□")</f>
        <v>1</v>
      </c>
      <c r="AK7" s="98">
        <f>COUNTIF(B7:AH7,"●")+COUNTIF(B7:AH7,"■")</f>
        <v>1</v>
      </c>
      <c r="AL7" s="98">
        <f>COUNTIF(B7:AH7,"△")</f>
        <v>0</v>
      </c>
      <c r="AM7" s="99">
        <f>AJ7*3+AL7-COUNTIF(B7:AH7,"■")*3</f>
        <v>3</v>
      </c>
      <c r="AN7" s="103">
        <f>B8+E8+H8+K8+N8+Q8+T8+W8+Z8+AC8+AF8</f>
        <v>4</v>
      </c>
      <c r="AO7" s="103">
        <f>D8+G8+J8+M8+P8+S8+V8+Y8+AB8+AE8+AH8</f>
        <v>7</v>
      </c>
      <c r="AP7" s="104">
        <f>AN7-AO7</f>
        <v>-3</v>
      </c>
      <c r="AQ7" s="95">
        <f>RANK(AR7,$AR$3:$AR$24,1)</f>
        <v>5</v>
      </c>
      <c r="AR7" s="87">
        <f>RANK(AM7,$AM$3:$AM$26)*100+RANK(AP7,$AP$3:$AP$26)*10+RANK(AN7,AN7:AN28)</f>
        <v>403</v>
      </c>
      <c r="AS7" s="87"/>
      <c r="AT7" s="72">
        <v>5</v>
      </c>
      <c r="AU7" s="71" t="s">
        <v>38</v>
      </c>
      <c r="AV7" s="69">
        <v>3</v>
      </c>
      <c r="AW7" s="76">
        <v>2</v>
      </c>
      <c r="AX7" s="69">
        <v>1</v>
      </c>
      <c r="AY7" s="70">
        <v>0</v>
      </c>
      <c r="AZ7" s="82">
        <v>1</v>
      </c>
    </row>
    <row r="8" spans="1:52" ht="16.5" thickBot="1">
      <c r="A8" s="115"/>
      <c r="B8" s="31"/>
      <c r="C8" s="32"/>
      <c r="D8" s="37"/>
      <c r="E8" s="38"/>
      <c r="F8" s="32"/>
      <c r="G8" s="39"/>
      <c r="H8" s="14"/>
      <c r="I8" s="15" t="s">
        <v>5</v>
      </c>
      <c r="J8" s="16"/>
      <c r="K8" s="40">
        <v>3</v>
      </c>
      <c r="L8" s="40" t="s">
        <v>10</v>
      </c>
      <c r="M8" s="40">
        <v>2</v>
      </c>
      <c r="N8" s="20"/>
      <c r="O8" s="21"/>
      <c r="P8" s="21"/>
      <c r="Q8" s="20"/>
      <c r="R8" s="21"/>
      <c r="S8" s="21"/>
      <c r="T8" s="19"/>
      <c r="U8" s="21"/>
      <c r="V8" s="18"/>
      <c r="W8" s="19">
        <v>1</v>
      </c>
      <c r="X8" s="18" t="s">
        <v>34</v>
      </c>
      <c r="Y8" s="18">
        <v>5</v>
      </c>
      <c r="Z8" s="20"/>
      <c r="AA8" s="21"/>
      <c r="AB8" s="21"/>
      <c r="AC8" s="19"/>
      <c r="AD8" s="21"/>
      <c r="AE8" s="41"/>
      <c r="AF8" s="19"/>
      <c r="AG8" s="18"/>
      <c r="AH8" s="23"/>
      <c r="AI8" s="1"/>
      <c r="AJ8" s="101"/>
      <c r="AK8" s="102"/>
      <c r="AL8" s="102"/>
      <c r="AM8" s="102"/>
      <c r="AN8" s="102"/>
      <c r="AO8" s="102"/>
      <c r="AP8" s="100"/>
      <c r="AQ8" s="96"/>
      <c r="AR8" s="87"/>
      <c r="AS8" s="87"/>
      <c r="AT8" s="72">
        <v>6</v>
      </c>
      <c r="AU8" s="71" t="s">
        <v>20</v>
      </c>
      <c r="AV8" s="69">
        <v>1</v>
      </c>
      <c r="AW8" s="76">
        <v>1</v>
      </c>
      <c r="AX8" s="69">
        <v>0</v>
      </c>
      <c r="AY8" s="70">
        <v>0</v>
      </c>
      <c r="AZ8" s="82">
        <v>1</v>
      </c>
    </row>
    <row r="9" spans="1:52" ht="16.5" thickTop="1">
      <c r="A9" s="112" t="s">
        <v>27</v>
      </c>
      <c r="B9" s="42"/>
      <c r="C9" s="25"/>
      <c r="D9" s="26"/>
      <c r="E9" s="43"/>
      <c r="F9" s="25"/>
      <c r="G9" s="29"/>
      <c r="H9" s="43"/>
      <c r="I9" s="25" t="s">
        <v>17</v>
      </c>
      <c r="J9" s="29"/>
      <c r="K9" s="4"/>
      <c r="L9" s="5" t="s">
        <v>5</v>
      </c>
      <c r="M9" s="6"/>
      <c r="N9" s="24"/>
      <c r="O9" s="25"/>
      <c r="P9" s="29"/>
      <c r="Q9" s="28"/>
      <c r="R9" s="25" t="s">
        <v>17</v>
      </c>
      <c r="S9" s="35"/>
      <c r="T9" s="27"/>
      <c r="U9" s="25"/>
      <c r="V9" s="26"/>
      <c r="W9" s="27"/>
      <c r="X9" s="25"/>
      <c r="Y9" s="29"/>
      <c r="Z9" s="27"/>
      <c r="AA9" s="25"/>
      <c r="AB9" s="29"/>
      <c r="AC9" s="27"/>
      <c r="AD9" s="25"/>
      <c r="AE9" s="29"/>
      <c r="AF9" s="27"/>
      <c r="AG9" s="25"/>
      <c r="AH9" s="36"/>
      <c r="AI9" s="1"/>
      <c r="AJ9" s="97">
        <f>COUNTIF(B9:AH9,"○")+COUNTIF(B9:AH9,"□")</f>
        <v>0</v>
      </c>
      <c r="AK9" s="98">
        <f>COUNTIF(B9:AH9,"●")+COUNTIF(B9:AH9,"■")</f>
        <v>2</v>
      </c>
      <c r="AL9" s="98">
        <f>COUNTIF(B9:AH9,"△")</f>
        <v>0</v>
      </c>
      <c r="AM9" s="99">
        <f>AJ9*3+AL9-COUNTIF(B9:AH9,"■")*3</f>
        <v>0</v>
      </c>
      <c r="AN9" s="103">
        <f>B10+E10+H10+K10+N10+Q10+T10+W10+Z10+AC10+AF10</f>
        <v>4</v>
      </c>
      <c r="AO9" s="103">
        <f>D10+G10+J10+M10+P10+S10+V10+Y10+AB10+AE10+AH10</f>
        <v>6</v>
      </c>
      <c r="AP9" s="104">
        <f>AN9-AO9</f>
        <v>-2</v>
      </c>
      <c r="AQ9" s="95">
        <f>RANK(AR9,$AR$3:$AR$24,1)</f>
        <v>10</v>
      </c>
      <c r="AR9" s="87">
        <f>RANK(AM9,$AM$3:$AM$26)*100+RANK(AP9,$AP$3:$AP$26)*10+RANK(AN9,AN9:AN30)</f>
        <v>793</v>
      </c>
      <c r="AS9" s="87"/>
      <c r="AT9" s="72">
        <v>7</v>
      </c>
      <c r="AU9" s="71" t="s">
        <v>39</v>
      </c>
      <c r="AV9" s="69">
        <v>0</v>
      </c>
      <c r="AW9" s="76">
        <v>0</v>
      </c>
      <c r="AX9" s="69">
        <v>0</v>
      </c>
      <c r="AY9" s="70">
        <v>0</v>
      </c>
      <c r="AZ9" s="82">
        <v>0</v>
      </c>
    </row>
    <row r="10" spans="1:52" ht="16.5" thickBot="1">
      <c r="A10" s="113"/>
      <c r="B10" s="31"/>
      <c r="C10" s="32"/>
      <c r="D10" s="37"/>
      <c r="E10" s="38"/>
      <c r="F10" s="32"/>
      <c r="G10" s="39"/>
      <c r="H10" s="38">
        <v>2</v>
      </c>
      <c r="I10" s="32" t="s">
        <v>10</v>
      </c>
      <c r="J10" s="39">
        <v>3</v>
      </c>
      <c r="K10" s="14"/>
      <c r="L10" s="15" t="s">
        <v>5</v>
      </c>
      <c r="M10" s="16"/>
      <c r="N10" s="40"/>
      <c r="O10" s="18"/>
      <c r="P10" s="40"/>
      <c r="Q10" s="20">
        <v>2</v>
      </c>
      <c r="R10" s="18" t="s">
        <v>10</v>
      </c>
      <c r="S10" s="21">
        <v>3</v>
      </c>
      <c r="T10" s="19"/>
      <c r="U10" s="18"/>
      <c r="V10" s="18"/>
      <c r="W10" s="20"/>
      <c r="X10" s="18"/>
      <c r="Y10" s="21"/>
      <c r="Z10" s="20"/>
      <c r="AA10" s="21"/>
      <c r="AB10" s="21"/>
      <c r="AC10" s="20"/>
      <c r="AD10" s="21"/>
      <c r="AE10" s="41"/>
      <c r="AF10" s="20"/>
      <c r="AG10" s="21"/>
      <c r="AH10" s="47"/>
      <c r="AI10" s="1"/>
      <c r="AJ10" s="101"/>
      <c r="AK10" s="102"/>
      <c r="AL10" s="102"/>
      <c r="AM10" s="102"/>
      <c r="AN10" s="102"/>
      <c r="AO10" s="102"/>
      <c r="AP10" s="100"/>
      <c r="AQ10" s="96"/>
      <c r="AR10" s="87"/>
      <c r="AS10" s="87"/>
      <c r="AT10" s="72">
        <v>8</v>
      </c>
      <c r="AU10" s="71" t="s">
        <v>22</v>
      </c>
      <c r="AV10" s="69">
        <v>0</v>
      </c>
      <c r="AW10" s="76">
        <v>0</v>
      </c>
      <c r="AX10" s="69">
        <v>0</v>
      </c>
      <c r="AY10" s="70">
        <v>0</v>
      </c>
      <c r="AZ10" s="82">
        <v>0</v>
      </c>
    </row>
    <row r="11" spans="1:52" ht="16.5" customHeight="1" thickTop="1">
      <c r="A11" s="114" t="s">
        <v>28</v>
      </c>
      <c r="B11" s="25"/>
      <c r="C11" s="25"/>
      <c r="D11" s="29"/>
      <c r="E11" s="48"/>
      <c r="F11" s="25"/>
      <c r="G11" s="29"/>
      <c r="H11" s="48"/>
      <c r="I11" s="25"/>
      <c r="J11" s="29"/>
      <c r="K11" s="34"/>
      <c r="L11" s="8"/>
      <c r="M11" s="8"/>
      <c r="N11" s="4"/>
      <c r="O11" s="5" t="s">
        <v>5</v>
      </c>
      <c r="P11" s="6"/>
      <c r="Q11" s="49"/>
      <c r="R11" s="25"/>
      <c r="S11" s="29"/>
      <c r="T11" s="27"/>
      <c r="U11" s="25"/>
      <c r="V11" s="26"/>
      <c r="W11" s="27"/>
      <c r="X11" s="25"/>
      <c r="Y11" s="29"/>
      <c r="Z11" s="27"/>
      <c r="AA11" s="25"/>
      <c r="AB11" s="35"/>
      <c r="AC11" s="27"/>
      <c r="AD11" s="25"/>
      <c r="AE11" s="29"/>
      <c r="AF11" s="27"/>
      <c r="AG11" s="25" t="s">
        <v>17</v>
      </c>
      <c r="AH11" s="36"/>
      <c r="AI11" s="2"/>
      <c r="AJ11" s="97">
        <f>COUNTIF(B11:AH11,"○")+COUNTIF(B11:AH11,"□")</f>
        <v>0</v>
      </c>
      <c r="AK11" s="98">
        <f>COUNTIF(B11:AH11,"●")+COUNTIF(B11:AH11,"■")</f>
        <v>1</v>
      </c>
      <c r="AL11" s="98">
        <f>COUNTIF(B11:AH11,"△")</f>
        <v>0</v>
      </c>
      <c r="AM11" s="99">
        <f>AJ11*3+AL11-COUNTIF(B11:AH11,"■")*3</f>
        <v>0</v>
      </c>
      <c r="AN11" s="103">
        <f>B12+E12+H12+K12+N12+Q12+T12+W12+Z12+AC12+AF12</f>
        <v>1</v>
      </c>
      <c r="AO11" s="103">
        <f>D12+G12+J12+M12+P12+S12+V12+Y12+AB12+AE12+AH12</f>
        <v>2</v>
      </c>
      <c r="AP11" s="104">
        <f>AN11-AO11</f>
        <v>-1</v>
      </c>
      <c r="AQ11" s="95">
        <f>RANK(AR11,$AR$3:$AR$24,1)</f>
        <v>9</v>
      </c>
      <c r="AR11" s="87">
        <f>RANK(AM11,$AM$3:$AM$26)*100+RANK(AP11,$AP$3:$AP$26)*10+RANK(AN11,AN11:AN32)</f>
        <v>784</v>
      </c>
      <c r="AS11" s="87"/>
      <c r="AT11" s="72">
        <v>9</v>
      </c>
      <c r="AU11" s="71" t="s">
        <v>40</v>
      </c>
      <c r="AV11" s="69">
        <v>0</v>
      </c>
      <c r="AW11" s="76">
        <v>1</v>
      </c>
      <c r="AX11" s="69">
        <v>0</v>
      </c>
      <c r="AY11" s="70">
        <v>0</v>
      </c>
      <c r="AZ11" s="82">
        <v>1</v>
      </c>
    </row>
    <row r="12" spans="1:52" ht="16.5" thickBot="1">
      <c r="A12" s="116"/>
      <c r="B12" s="31"/>
      <c r="C12" s="32"/>
      <c r="D12" s="50"/>
      <c r="E12" s="38"/>
      <c r="F12" s="32"/>
      <c r="G12" s="33"/>
      <c r="H12" s="51"/>
      <c r="I12" s="32"/>
      <c r="J12" s="33"/>
      <c r="K12" s="51"/>
      <c r="L12" s="32"/>
      <c r="M12" s="33"/>
      <c r="N12" s="14"/>
      <c r="O12" s="15" t="s">
        <v>5</v>
      </c>
      <c r="P12" s="16"/>
      <c r="Q12" s="40"/>
      <c r="R12" s="40"/>
      <c r="S12" s="40"/>
      <c r="T12" s="19"/>
      <c r="U12" s="18"/>
      <c r="V12" s="18"/>
      <c r="W12" s="20"/>
      <c r="X12" s="21"/>
      <c r="Y12" s="21"/>
      <c r="Z12" s="20"/>
      <c r="AA12" s="21"/>
      <c r="AB12" s="21"/>
      <c r="AC12" s="20"/>
      <c r="AD12" s="21"/>
      <c r="AE12" s="41"/>
      <c r="AF12" s="20">
        <v>1</v>
      </c>
      <c r="AG12" s="21" t="s">
        <v>10</v>
      </c>
      <c r="AH12" s="47">
        <v>2</v>
      </c>
      <c r="AI12" s="2"/>
      <c r="AJ12" s="101"/>
      <c r="AK12" s="102"/>
      <c r="AL12" s="102"/>
      <c r="AM12" s="102"/>
      <c r="AN12" s="102"/>
      <c r="AO12" s="102"/>
      <c r="AP12" s="100"/>
      <c r="AQ12" s="96"/>
      <c r="AR12" s="87"/>
      <c r="AS12" s="87"/>
      <c r="AT12" s="72">
        <v>10</v>
      </c>
      <c r="AU12" s="71" t="s">
        <v>41</v>
      </c>
      <c r="AV12" s="69">
        <v>0</v>
      </c>
      <c r="AW12" s="76">
        <v>2</v>
      </c>
      <c r="AX12" s="69">
        <v>0</v>
      </c>
      <c r="AY12" s="70">
        <v>0</v>
      </c>
      <c r="AZ12" s="82">
        <v>2</v>
      </c>
    </row>
    <row r="13" spans="1:52" ht="14.25" customHeight="1" thickBot="1" thickTop="1">
      <c r="A13" s="112" t="s">
        <v>29</v>
      </c>
      <c r="B13" s="25"/>
      <c r="C13" s="25"/>
      <c r="D13" s="29"/>
      <c r="E13" s="48"/>
      <c r="F13" s="25"/>
      <c r="G13" s="29"/>
      <c r="H13" s="48"/>
      <c r="I13" s="25"/>
      <c r="J13" s="29"/>
      <c r="K13" s="48"/>
      <c r="L13" s="25" t="s">
        <v>18</v>
      </c>
      <c r="M13" s="29"/>
      <c r="N13" s="34"/>
      <c r="O13" s="8"/>
      <c r="P13" s="8"/>
      <c r="Q13" s="4"/>
      <c r="R13" s="5" t="s">
        <v>5</v>
      </c>
      <c r="S13" s="6"/>
      <c r="T13" s="49"/>
      <c r="U13" s="25"/>
      <c r="V13" s="29"/>
      <c r="W13" s="28"/>
      <c r="X13" s="25"/>
      <c r="Y13" s="35"/>
      <c r="Z13" s="28"/>
      <c r="AA13" s="25"/>
      <c r="AB13" s="29"/>
      <c r="AC13" s="28"/>
      <c r="AD13" s="25"/>
      <c r="AE13" s="29"/>
      <c r="AF13" s="28"/>
      <c r="AG13" s="25"/>
      <c r="AH13" s="36"/>
      <c r="AI13" s="3"/>
      <c r="AJ13" s="97">
        <f>COUNTIF(B13:AH13,"○")+COUNTIF(B13:AH13,"□")</f>
        <v>1</v>
      </c>
      <c r="AK13" s="98">
        <f>COUNTIF(B13:AH13,"●")+COUNTIF(B13:AH13,"■")</f>
        <v>0</v>
      </c>
      <c r="AL13" s="98">
        <f>COUNTIF(B13:AH13,"△")</f>
        <v>0</v>
      </c>
      <c r="AM13" s="99">
        <f>AJ13*3+AL13-COUNTIF(B13:AH13,"■")*3</f>
        <v>3</v>
      </c>
      <c r="AN13" s="103">
        <f>B14+E14+H14+K14+N14+Q14+T14+W14+Z14+AC14+AF14</f>
        <v>3</v>
      </c>
      <c r="AO13" s="103">
        <f>D14+G14+J14+M14+P14+S14+V14+Y14+AB14+AE14+AH14</f>
        <v>2</v>
      </c>
      <c r="AP13" s="104">
        <f>AN13-AO13</f>
        <v>1</v>
      </c>
      <c r="AQ13" s="95">
        <f>RANK(AR13,$AR$3:$AR$24,1)</f>
        <v>4</v>
      </c>
      <c r="AR13" s="87">
        <f>RANK(AM13,$AM$3:$AM$26)*100+RANK(AP13,$AP$3:$AP$26)*10+RANK(AN13,AN13:AN34)</f>
        <v>333</v>
      </c>
      <c r="AS13" s="87"/>
      <c r="AT13" s="73">
        <v>11</v>
      </c>
      <c r="AU13" s="83" t="s">
        <v>42</v>
      </c>
      <c r="AV13" s="84">
        <v>0</v>
      </c>
      <c r="AW13" s="84">
        <v>1</v>
      </c>
      <c r="AX13" s="84">
        <v>0</v>
      </c>
      <c r="AY13" s="85">
        <v>0</v>
      </c>
      <c r="AZ13" s="86">
        <v>1</v>
      </c>
    </row>
    <row r="14" spans="1:45" ht="14.25" customHeight="1" thickBot="1" thickTop="1">
      <c r="A14" s="113"/>
      <c r="B14" s="33"/>
      <c r="C14" s="32"/>
      <c r="D14" s="50"/>
      <c r="E14" s="51"/>
      <c r="F14" s="32"/>
      <c r="G14" s="33"/>
      <c r="H14" s="51"/>
      <c r="I14" s="32"/>
      <c r="J14" s="33"/>
      <c r="K14" s="51">
        <v>3</v>
      </c>
      <c r="L14" s="32" t="s">
        <v>34</v>
      </c>
      <c r="M14" s="33">
        <v>2</v>
      </c>
      <c r="N14" s="51"/>
      <c r="O14" s="32"/>
      <c r="P14" s="33"/>
      <c r="Q14" s="14"/>
      <c r="R14" s="15" t="s">
        <v>5</v>
      </c>
      <c r="S14" s="16"/>
      <c r="T14" s="40"/>
      <c r="U14" s="40"/>
      <c r="V14" s="40"/>
      <c r="W14" s="20"/>
      <c r="X14" s="21"/>
      <c r="Y14" s="21"/>
      <c r="Z14" s="20"/>
      <c r="AA14" s="21"/>
      <c r="AB14" s="21"/>
      <c r="AC14" s="20"/>
      <c r="AD14" s="21"/>
      <c r="AE14" s="41"/>
      <c r="AF14" s="20"/>
      <c r="AG14" s="21"/>
      <c r="AH14" s="47"/>
      <c r="AI14" s="2"/>
      <c r="AJ14" s="101"/>
      <c r="AK14" s="102"/>
      <c r="AL14" s="102"/>
      <c r="AM14" s="102"/>
      <c r="AN14" s="102"/>
      <c r="AO14" s="102"/>
      <c r="AP14" s="100"/>
      <c r="AQ14" s="96"/>
      <c r="AR14" s="87"/>
      <c r="AS14" s="88"/>
    </row>
    <row r="15" spans="1:45" ht="16.5" thickTop="1">
      <c r="A15" s="112" t="s">
        <v>30</v>
      </c>
      <c r="B15" s="42"/>
      <c r="C15" s="25"/>
      <c r="D15" s="26"/>
      <c r="E15" s="43"/>
      <c r="F15" s="25"/>
      <c r="G15" s="29"/>
      <c r="H15" s="43"/>
      <c r="I15" s="42"/>
      <c r="J15" s="26"/>
      <c r="K15" s="43"/>
      <c r="L15" s="42"/>
      <c r="M15" s="26"/>
      <c r="N15" s="48"/>
      <c r="O15" s="25"/>
      <c r="P15" s="29"/>
      <c r="Q15" s="34"/>
      <c r="R15" s="8"/>
      <c r="S15" s="8"/>
      <c r="T15" s="4"/>
      <c r="U15" s="5" t="s">
        <v>5</v>
      </c>
      <c r="V15" s="6"/>
      <c r="W15" s="24"/>
      <c r="X15" s="25"/>
      <c r="Y15" s="35"/>
      <c r="Z15" s="27"/>
      <c r="AA15" s="25"/>
      <c r="AB15" s="35"/>
      <c r="AC15" s="27"/>
      <c r="AD15" s="25"/>
      <c r="AE15" s="29"/>
      <c r="AF15" s="27"/>
      <c r="AG15" s="25"/>
      <c r="AH15" s="36"/>
      <c r="AI15" s="1"/>
      <c r="AJ15" s="97">
        <f>COUNTIF(B15:AH15,"○")+COUNTIF(B15:AH15,"□")</f>
        <v>0</v>
      </c>
      <c r="AK15" s="98">
        <f>COUNTIF(B15:AH15,"●")+COUNTIF(B15:AH15,"■")</f>
        <v>0</v>
      </c>
      <c r="AL15" s="98">
        <f>COUNTIF(B15:AH15,"△")</f>
        <v>0</v>
      </c>
      <c r="AM15" s="99">
        <f>AJ15*3+AL15-COUNTIF(B15:AH15,"■")*3</f>
        <v>0</v>
      </c>
      <c r="AN15" s="103">
        <f>B16+E16+H16+K16+N16+Q16+T16+W16+Z16+AC16+AF16</f>
        <v>0</v>
      </c>
      <c r="AO15" s="103">
        <f>D16+G16+J16+M16+P16+S16+V16+Y16+AB16+AE16+AH16</f>
        <v>0</v>
      </c>
      <c r="AP15" s="104">
        <f>AN15-AO15</f>
        <v>0</v>
      </c>
      <c r="AQ15" s="95">
        <f>RANK(AR15,$AR$3:$AR$24,1)</f>
        <v>8</v>
      </c>
      <c r="AR15" s="87">
        <f>RANK(AM15,$AM$3:$AM$26)*100+RANK(AP15,$AP$3:$AP$26)*10+RANK(AN15,AN15:AN36)</f>
        <v>753</v>
      </c>
      <c r="AS15" s="87"/>
    </row>
    <row r="16" spans="1:53" ht="16.5" thickBot="1">
      <c r="A16" s="113"/>
      <c r="B16" s="31"/>
      <c r="C16" s="32"/>
      <c r="D16" s="37"/>
      <c r="E16" s="38"/>
      <c r="F16" s="32"/>
      <c r="G16" s="33"/>
      <c r="H16" s="44"/>
      <c r="I16" s="45"/>
      <c r="J16" s="46"/>
      <c r="K16" s="44"/>
      <c r="L16" s="45"/>
      <c r="M16" s="46"/>
      <c r="N16" s="51"/>
      <c r="O16" s="32"/>
      <c r="P16" s="33"/>
      <c r="Q16" s="51"/>
      <c r="R16" s="32"/>
      <c r="S16" s="33"/>
      <c r="T16" s="14"/>
      <c r="U16" s="15" t="s">
        <v>5</v>
      </c>
      <c r="V16" s="16"/>
      <c r="W16" s="40"/>
      <c r="X16" s="40"/>
      <c r="Y16" s="40"/>
      <c r="Z16" s="20"/>
      <c r="AA16" s="21"/>
      <c r="AB16" s="21"/>
      <c r="AC16" s="19"/>
      <c r="AD16" s="18"/>
      <c r="AE16" s="22"/>
      <c r="AF16" s="19"/>
      <c r="AG16" s="18"/>
      <c r="AH16" s="23"/>
      <c r="AI16" s="1"/>
      <c r="AJ16" s="101"/>
      <c r="AK16" s="102"/>
      <c r="AL16" s="102"/>
      <c r="AM16" s="102"/>
      <c r="AN16" s="102"/>
      <c r="AO16" s="102"/>
      <c r="AP16" s="100"/>
      <c r="AQ16" s="96"/>
      <c r="AR16" s="87"/>
      <c r="AS16" s="87"/>
      <c r="AT16" s="90"/>
      <c r="AU16" s="91"/>
      <c r="AV16" s="92"/>
      <c r="AW16" s="92"/>
      <c r="AX16" s="92"/>
      <c r="AY16" s="93"/>
      <c r="AZ16" s="93"/>
      <c r="BA16" s="90"/>
    </row>
    <row r="17" spans="1:53" ht="16.5" customHeight="1" thickTop="1">
      <c r="A17" s="112" t="s">
        <v>31</v>
      </c>
      <c r="B17" s="25"/>
      <c r="C17" s="25" t="s">
        <v>17</v>
      </c>
      <c r="D17" s="29"/>
      <c r="E17" s="48"/>
      <c r="F17" s="25"/>
      <c r="G17" s="29"/>
      <c r="H17" s="48"/>
      <c r="I17" s="25" t="s">
        <v>18</v>
      </c>
      <c r="J17" s="29"/>
      <c r="K17" s="48"/>
      <c r="L17" s="25"/>
      <c r="M17" s="29"/>
      <c r="N17" s="48"/>
      <c r="O17" s="25"/>
      <c r="P17" s="29"/>
      <c r="Q17" s="48"/>
      <c r="R17" s="25"/>
      <c r="S17" s="29"/>
      <c r="T17" s="34"/>
      <c r="U17" s="8"/>
      <c r="V17" s="8"/>
      <c r="W17" s="4"/>
      <c r="X17" s="5" t="s">
        <v>5</v>
      </c>
      <c r="Y17" s="6"/>
      <c r="Z17" s="24"/>
      <c r="AA17" s="25"/>
      <c r="AB17" s="35"/>
      <c r="AC17" s="27"/>
      <c r="AD17" s="25"/>
      <c r="AE17" s="26"/>
      <c r="AF17" s="27"/>
      <c r="AG17" s="25"/>
      <c r="AH17" s="30"/>
      <c r="AI17" s="1"/>
      <c r="AJ17" s="97">
        <f>COUNTIF(B17:AH17,"○")+COUNTIF(B17:AH17,"□")</f>
        <v>1</v>
      </c>
      <c r="AK17" s="98">
        <f>COUNTIF(B17:AH17,"●")+COUNTIF(B17:AH17,"■")</f>
        <v>1</v>
      </c>
      <c r="AL17" s="98">
        <f>COUNTIF(B17:AH17,"△")</f>
        <v>0</v>
      </c>
      <c r="AM17" s="99">
        <f>AJ17*3+AL17-COUNTIF(B17:AH17,"■")*3</f>
        <v>3</v>
      </c>
      <c r="AN17" s="103">
        <f>B18+E18+H18+K18+N18+Q18+T18+W18+Z18+AC18+AF18</f>
        <v>6</v>
      </c>
      <c r="AO17" s="103">
        <f>D18+G18+J18+M18+P18+S18+V18+Y18+AB18+AE18+AH18</f>
        <v>5</v>
      </c>
      <c r="AP17" s="104">
        <f>AN17-AO17</f>
        <v>1</v>
      </c>
      <c r="AQ17" s="95">
        <f>RANK(AR17,$AR$3:$AR$24,1)</f>
        <v>3</v>
      </c>
      <c r="AR17" s="87">
        <f>RANK(AM17,$AM$3:$AM$26)*100+RANK(AP17,$AP$3:$AP$26)*10+RANK(AN17,AN17:AN38)</f>
        <v>331</v>
      </c>
      <c r="AS17" s="87"/>
      <c r="AT17" s="90"/>
      <c r="AU17" s="91"/>
      <c r="AV17" s="92"/>
      <c r="AW17" s="92"/>
      <c r="AX17" s="92"/>
      <c r="AY17" s="93"/>
      <c r="AZ17" s="93"/>
      <c r="BA17" s="90"/>
    </row>
    <row r="18" spans="1:53" ht="16.5" thickBot="1">
      <c r="A18" s="113"/>
      <c r="B18" s="31">
        <v>1</v>
      </c>
      <c r="C18" s="32" t="s">
        <v>10</v>
      </c>
      <c r="D18" s="33">
        <v>4</v>
      </c>
      <c r="E18" s="38"/>
      <c r="F18" s="32"/>
      <c r="G18" s="33"/>
      <c r="H18" s="51">
        <v>5</v>
      </c>
      <c r="I18" s="32" t="s">
        <v>10</v>
      </c>
      <c r="J18" s="33">
        <v>1</v>
      </c>
      <c r="K18" s="51"/>
      <c r="L18" s="32"/>
      <c r="M18" s="33"/>
      <c r="N18" s="51"/>
      <c r="O18" s="32"/>
      <c r="P18" s="33"/>
      <c r="Q18" s="51"/>
      <c r="R18" s="32"/>
      <c r="S18" s="33"/>
      <c r="T18" s="51"/>
      <c r="U18" s="32"/>
      <c r="V18" s="33"/>
      <c r="W18" s="14"/>
      <c r="X18" s="15" t="s">
        <v>5</v>
      </c>
      <c r="Y18" s="16"/>
      <c r="Z18" s="40"/>
      <c r="AA18" s="21"/>
      <c r="AB18" s="40"/>
      <c r="AC18" s="19"/>
      <c r="AD18" s="18"/>
      <c r="AE18" s="22"/>
      <c r="AF18" s="19"/>
      <c r="AG18" s="18"/>
      <c r="AH18" s="23"/>
      <c r="AI18" s="1"/>
      <c r="AJ18" s="101"/>
      <c r="AK18" s="102"/>
      <c r="AL18" s="102"/>
      <c r="AM18" s="102"/>
      <c r="AN18" s="102"/>
      <c r="AO18" s="102"/>
      <c r="AP18" s="100"/>
      <c r="AQ18" s="96"/>
      <c r="AR18" s="87"/>
      <c r="AS18" s="87"/>
      <c r="AT18" s="90"/>
      <c r="AU18" s="91"/>
      <c r="AV18" s="92"/>
      <c r="AW18" s="92"/>
      <c r="AX18" s="92"/>
      <c r="AY18" s="93"/>
      <c r="AZ18" s="93"/>
      <c r="BA18" s="90"/>
    </row>
    <row r="19" spans="1:53" ht="13.5" customHeight="1" thickTop="1">
      <c r="A19" s="114" t="s">
        <v>32</v>
      </c>
      <c r="B19" s="52"/>
      <c r="C19" s="25" t="s">
        <v>17</v>
      </c>
      <c r="D19" s="29"/>
      <c r="E19" s="53"/>
      <c r="F19" s="25"/>
      <c r="G19" s="29"/>
      <c r="H19" s="48"/>
      <c r="I19" s="25"/>
      <c r="J19" s="29"/>
      <c r="K19" s="48"/>
      <c r="L19" s="25"/>
      <c r="M19" s="29"/>
      <c r="N19" s="48"/>
      <c r="O19" s="25"/>
      <c r="P19" s="29"/>
      <c r="Q19" s="54"/>
      <c r="R19" s="25"/>
      <c r="S19" s="55"/>
      <c r="T19" s="48"/>
      <c r="U19" s="25"/>
      <c r="V19" s="29"/>
      <c r="W19" s="34"/>
      <c r="X19" s="8"/>
      <c r="Y19" s="8"/>
      <c r="Z19" s="4"/>
      <c r="AA19" s="5" t="s">
        <v>5</v>
      </c>
      <c r="AB19" s="6"/>
      <c r="AC19" s="24"/>
      <c r="AD19" s="25"/>
      <c r="AE19" s="26"/>
      <c r="AF19" s="27"/>
      <c r="AG19" s="25"/>
      <c r="AH19" s="30"/>
      <c r="AI19" s="3"/>
      <c r="AJ19" s="97">
        <f>COUNTIF(B19:AH19,"○")+COUNTIF(B19:AH19,"□")</f>
        <v>0</v>
      </c>
      <c r="AK19" s="98">
        <f>COUNTIF(B19:AH19,"●")+COUNTIF(B19:AH19,"■")</f>
        <v>1</v>
      </c>
      <c r="AL19" s="98">
        <f>COUNTIF(B19:AH19,"△")</f>
        <v>0</v>
      </c>
      <c r="AM19" s="99">
        <f>AJ19*3+AL19-COUNTIF(B19:AH19,"■")*3</f>
        <v>0</v>
      </c>
      <c r="AN19" s="103">
        <f>B20+E20+H20+K20+N20+Q20+T20+W20+Z20+AC20+AF20</f>
        <v>0</v>
      </c>
      <c r="AO19" s="103">
        <f>D20+G20+J20+M20+P20+S20+V20+Y20+AB20+AE20+AH20</f>
        <v>4</v>
      </c>
      <c r="AP19" s="104">
        <f>AN19-AO19</f>
        <v>-4</v>
      </c>
      <c r="AQ19" s="95">
        <f>RANK(AR19,$AR$3:$AR$24,1)</f>
        <v>11</v>
      </c>
      <c r="AR19" s="87">
        <f>RANK(AM19,$AM$3:$AM$26)*100+RANK(AP19,$AP$3:$AP$26)*10+RANK(AN19,AN19:AN40)</f>
        <v>812</v>
      </c>
      <c r="AS19" s="87"/>
      <c r="AT19" s="90"/>
      <c r="AU19" s="90"/>
      <c r="AV19" s="90"/>
      <c r="AW19" s="90"/>
      <c r="AX19" s="90"/>
      <c r="AY19" s="90"/>
      <c r="AZ19" s="90"/>
      <c r="BA19" s="90"/>
    </row>
    <row r="20" spans="1:53" ht="13.5" customHeight="1" thickBot="1">
      <c r="A20" s="116"/>
      <c r="B20" s="31">
        <v>0</v>
      </c>
      <c r="C20" s="32" t="s">
        <v>34</v>
      </c>
      <c r="D20" s="50">
        <v>4</v>
      </c>
      <c r="E20" s="38"/>
      <c r="F20" s="32"/>
      <c r="G20" s="33"/>
      <c r="H20" s="51"/>
      <c r="I20" s="32"/>
      <c r="J20" s="33"/>
      <c r="K20" s="51"/>
      <c r="L20" s="32"/>
      <c r="M20" s="33"/>
      <c r="N20" s="51"/>
      <c r="O20" s="32"/>
      <c r="P20" s="33"/>
      <c r="Q20" s="51"/>
      <c r="R20" s="32"/>
      <c r="S20" s="33"/>
      <c r="T20" s="51"/>
      <c r="U20" s="32"/>
      <c r="V20" s="33"/>
      <c r="W20" s="51"/>
      <c r="X20" s="32"/>
      <c r="Y20" s="33"/>
      <c r="Z20" s="14"/>
      <c r="AA20" s="15" t="s">
        <v>5</v>
      </c>
      <c r="AB20" s="16"/>
      <c r="AC20" s="17"/>
      <c r="AD20" s="18"/>
      <c r="AE20" s="56"/>
      <c r="AF20" s="19"/>
      <c r="AG20" s="21"/>
      <c r="AH20" s="23"/>
      <c r="AI20" s="3"/>
      <c r="AJ20" s="101"/>
      <c r="AK20" s="102"/>
      <c r="AL20" s="102"/>
      <c r="AM20" s="102"/>
      <c r="AN20" s="102"/>
      <c r="AO20" s="102"/>
      <c r="AP20" s="100"/>
      <c r="AQ20" s="96"/>
      <c r="AR20" s="87"/>
      <c r="AS20" s="87"/>
      <c r="AT20" s="90"/>
      <c r="AU20" s="91"/>
      <c r="AV20" s="92"/>
      <c r="AW20" s="92"/>
      <c r="AX20" s="92"/>
      <c r="AY20" s="93"/>
      <c r="AZ20" s="93"/>
      <c r="BA20" s="90"/>
    </row>
    <row r="21" spans="1:53" ht="16.5" customHeight="1" thickTop="1">
      <c r="A21" s="112" t="s">
        <v>23</v>
      </c>
      <c r="B21" s="8"/>
      <c r="C21" s="25"/>
      <c r="D21" s="12"/>
      <c r="E21" s="34"/>
      <c r="F21" s="25"/>
      <c r="G21" s="8"/>
      <c r="H21" s="34"/>
      <c r="I21" s="42"/>
      <c r="J21" s="8"/>
      <c r="K21" s="34"/>
      <c r="L21" s="42"/>
      <c r="M21" s="8"/>
      <c r="N21" s="34"/>
      <c r="O21" s="25"/>
      <c r="P21" s="8"/>
      <c r="Q21" s="34"/>
      <c r="R21" s="25"/>
      <c r="S21" s="8"/>
      <c r="T21" s="34"/>
      <c r="U21" s="42"/>
      <c r="V21" s="8"/>
      <c r="W21" s="34"/>
      <c r="X21" s="25"/>
      <c r="Y21" s="8"/>
      <c r="Z21" s="34"/>
      <c r="AA21" s="8"/>
      <c r="AB21" s="8"/>
      <c r="AC21" s="4"/>
      <c r="AD21" s="5" t="s">
        <v>5</v>
      </c>
      <c r="AE21" s="6"/>
      <c r="AF21" s="8"/>
      <c r="AG21" s="25"/>
      <c r="AH21" s="57"/>
      <c r="AI21" s="1"/>
      <c r="AJ21" s="97">
        <f>COUNTIF(B21:AH21,"○")+COUNTIF(B21:AH21,"□")</f>
        <v>0</v>
      </c>
      <c r="AK21" s="98">
        <f>COUNTIF(B21:AH21,"●")+COUNTIF(B21:AH21,"■")</f>
        <v>0</v>
      </c>
      <c r="AL21" s="98">
        <f>COUNTIF(B21:AH21,"△")</f>
        <v>0</v>
      </c>
      <c r="AM21" s="99">
        <f>AJ21*3+AL21-COUNTIF(B21:AH21,"■")*3</f>
        <v>0</v>
      </c>
      <c r="AN21" s="103">
        <f>B22+E22+H22+K22+N22+Q22+T22+W22+Z22+AC22+AF22</f>
        <v>0</v>
      </c>
      <c r="AO21" s="103">
        <f>D22+G22+J22+M22+P22+S22+V22+Y22+AB22+AE22+AH22</f>
        <v>0</v>
      </c>
      <c r="AP21" s="104">
        <f>AN21-AO21</f>
        <v>0</v>
      </c>
      <c r="AQ21" s="95">
        <f>RANK(AR21,$AR$3:$AR$24,1)</f>
        <v>7</v>
      </c>
      <c r="AR21" s="87">
        <f>RANK(AM21,$AM$3:$AM$26)*100+RANK(AP21,$AP$3:$AP$26)*10+RANK(AN21,AN21:AN42)</f>
        <v>752</v>
      </c>
      <c r="AS21" s="87"/>
      <c r="AT21" s="90"/>
      <c r="AU21" s="91"/>
      <c r="AV21" s="92"/>
      <c r="AW21" s="92"/>
      <c r="AX21" s="92"/>
      <c r="AY21" s="93"/>
      <c r="AZ21" s="93"/>
      <c r="BA21" s="90"/>
    </row>
    <row r="22" spans="1:53" ht="16.5" thickBot="1">
      <c r="A22" s="113"/>
      <c r="B22" s="31"/>
      <c r="C22" s="32"/>
      <c r="D22" s="50"/>
      <c r="E22" s="38"/>
      <c r="F22" s="32"/>
      <c r="G22" s="33"/>
      <c r="H22" s="51"/>
      <c r="I22" s="45"/>
      <c r="J22" s="33"/>
      <c r="K22" s="51"/>
      <c r="L22" s="45"/>
      <c r="M22" s="33"/>
      <c r="N22" s="51"/>
      <c r="O22" s="32"/>
      <c r="P22" s="33"/>
      <c r="Q22" s="51"/>
      <c r="R22" s="32"/>
      <c r="S22" s="33"/>
      <c r="T22" s="51"/>
      <c r="U22" s="45"/>
      <c r="V22" s="33"/>
      <c r="W22" s="51"/>
      <c r="X22" s="32"/>
      <c r="Y22" s="33"/>
      <c r="Z22" s="51"/>
      <c r="AA22" s="32"/>
      <c r="AB22" s="33"/>
      <c r="AC22" s="14"/>
      <c r="AD22" s="15" t="s">
        <v>5</v>
      </c>
      <c r="AE22" s="16"/>
      <c r="AF22" s="17"/>
      <c r="AG22" s="18"/>
      <c r="AH22" s="109"/>
      <c r="AI22" s="1"/>
      <c r="AJ22" s="101"/>
      <c r="AK22" s="102"/>
      <c r="AL22" s="102"/>
      <c r="AM22" s="102"/>
      <c r="AN22" s="102"/>
      <c r="AO22" s="102"/>
      <c r="AP22" s="100"/>
      <c r="AQ22" s="96"/>
      <c r="AR22" s="87"/>
      <c r="AS22" s="87"/>
      <c r="AT22" s="90"/>
      <c r="AU22" s="90"/>
      <c r="AV22" s="90"/>
      <c r="AW22" s="90"/>
      <c r="AX22" s="90"/>
      <c r="AY22" s="90"/>
      <c r="AZ22" s="90"/>
      <c r="BA22" s="90"/>
    </row>
    <row r="23" spans="1:45" ht="16.5" thickTop="1">
      <c r="A23" s="114" t="s">
        <v>24</v>
      </c>
      <c r="B23" s="8"/>
      <c r="C23" s="25" t="s">
        <v>18</v>
      </c>
      <c r="D23" s="12"/>
      <c r="E23" s="34"/>
      <c r="F23" s="25" t="s">
        <v>19</v>
      </c>
      <c r="G23" s="12"/>
      <c r="H23" s="34"/>
      <c r="I23" s="25"/>
      <c r="J23" s="8"/>
      <c r="K23" s="34"/>
      <c r="L23" s="42"/>
      <c r="M23" s="8"/>
      <c r="N23" s="34"/>
      <c r="O23" s="42" t="s">
        <v>18</v>
      </c>
      <c r="P23" s="8"/>
      <c r="Q23" s="34"/>
      <c r="R23" s="25"/>
      <c r="S23" s="8"/>
      <c r="T23" s="34"/>
      <c r="U23" s="25"/>
      <c r="V23" s="8"/>
      <c r="W23" s="34"/>
      <c r="X23" s="42"/>
      <c r="Y23" s="8"/>
      <c r="Z23" s="34"/>
      <c r="AA23" s="25"/>
      <c r="AB23" s="8"/>
      <c r="AC23" s="34"/>
      <c r="AD23" s="8"/>
      <c r="AE23" s="8"/>
      <c r="AF23" s="4"/>
      <c r="AG23" s="5" t="s">
        <v>5</v>
      </c>
      <c r="AH23" s="6"/>
      <c r="AI23" s="1"/>
      <c r="AJ23" s="97">
        <f>COUNTIF(B23:AH23,"○")+COUNTIF(B23:AH23,"□")</f>
        <v>2</v>
      </c>
      <c r="AK23" s="98">
        <f>COUNTIF(B23:AH23,"●")+COUNTIF(B23:AH23,"■")</f>
        <v>0</v>
      </c>
      <c r="AL23" s="98">
        <f>COUNTIF(B23:AH23,"△")</f>
        <v>1</v>
      </c>
      <c r="AM23" s="99">
        <f>AJ23*3+AL23-COUNTIF(B23:AH23,"■")*3</f>
        <v>7</v>
      </c>
      <c r="AN23" s="103">
        <f>B24+E24+H24+K24+N24+Q24+T24+W24+Z24+AC24+AF24</f>
        <v>6</v>
      </c>
      <c r="AO23" s="103">
        <f>D24+G24+J24+M24+P24+S24+V24+Y24+AB24+AE24+AH24</f>
        <v>3</v>
      </c>
      <c r="AP23" s="104">
        <f>AN23-AO23</f>
        <v>3</v>
      </c>
      <c r="AQ23" s="95">
        <f>RANK(AR23,$AR$3:$AR$24,1)</f>
        <v>1</v>
      </c>
      <c r="AR23" s="87">
        <f>RANK(AM23,$AM$3:$AM$26)*100+RANK(AP23,$AP$3:$AP$26)*10+RANK(AN23,AN23:AN44)</f>
        <v>121</v>
      </c>
      <c r="AS23" s="87"/>
    </row>
    <row r="24" spans="1:45" ht="16.5" thickBot="1">
      <c r="A24" s="115"/>
      <c r="B24" s="58">
        <v>3</v>
      </c>
      <c r="C24" s="59" t="s">
        <v>10</v>
      </c>
      <c r="D24" s="60">
        <v>1</v>
      </c>
      <c r="E24" s="61">
        <v>1</v>
      </c>
      <c r="F24" s="59" t="s">
        <v>10</v>
      </c>
      <c r="G24" s="60">
        <v>1</v>
      </c>
      <c r="H24" s="61"/>
      <c r="I24" s="59"/>
      <c r="J24" s="62"/>
      <c r="K24" s="63"/>
      <c r="L24" s="64"/>
      <c r="M24" s="62"/>
      <c r="N24" s="63">
        <v>2</v>
      </c>
      <c r="O24" s="64" t="s">
        <v>10</v>
      </c>
      <c r="P24" s="62">
        <v>1</v>
      </c>
      <c r="Q24" s="63"/>
      <c r="R24" s="59"/>
      <c r="S24" s="62"/>
      <c r="T24" s="63"/>
      <c r="U24" s="59"/>
      <c r="V24" s="62"/>
      <c r="W24" s="63"/>
      <c r="X24" s="64"/>
      <c r="Y24" s="62"/>
      <c r="Z24" s="63"/>
      <c r="AA24" s="59"/>
      <c r="AB24" s="62"/>
      <c r="AC24" s="63"/>
      <c r="AD24" s="59"/>
      <c r="AE24" s="62"/>
      <c r="AF24" s="14"/>
      <c r="AG24" s="15" t="s">
        <v>5</v>
      </c>
      <c r="AH24" s="16"/>
      <c r="AI24" s="1"/>
      <c r="AJ24" s="101"/>
      <c r="AK24" s="102"/>
      <c r="AL24" s="102"/>
      <c r="AM24" s="102"/>
      <c r="AN24" s="102"/>
      <c r="AO24" s="102"/>
      <c r="AP24" s="100"/>
      <c r="AQ24" s="96"/>
      <c r="AR24" s="87"/>
      <c r="AS24" s="87"/>
    </row>
    <row r="25" ht="14.25" thickTop="1"/>
  </sheetData>
  <sheetProtection/>
  <mergeCells count="110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3:A4"/>
    <mergeCell ref="AJ3:AJ4"/>
    <mergeCell ref="AK3:AK4"/>
    <mergeCell ref="AL3:AL4"/>
    <mergeCell ref="AM3:AM4"/>
    <mergeCell ref="AN3:AN4"/>
    <mergeCell ref="AO3:AO4"/>
    <mergeCell ref="AP3:AP4"/>
    <mergeCell ref="AQ3:AQ4"/>
    <mergeCell ref="A5:A6"/>
    <mergeCell ref="AJ5:AJ6"/>
    <mergeCell ref="AK5:AK6"/>
    <mergeCell ref="AL5:AL6"/>
    <mergeCell ref="AM5:AM6"/>
    <mergeCell ref="AN5:AN6"/>
    <mergeCell ref="AO5:AO6"/>
    <mergeCell ref="AP5:AP6"/>
    <mergeCell ref="AQ5:AQ6"/>
    <mergeCell ref="A7:A8"/>
    <mergeCell ref="AJ7:AJ8"/>
    <mergeCell ref="AK7:AK8"/>
    <mergeCell ref="AL7:AL8"/>
    <mergeCell ref="AM7:AM8"/>
    <mergeCell ref="AN7:AN8"/>
    <mergeCell ref="AO7:AO8"/>
    <mergeCell ref="AP7:AP8"/>
    <mergeCell ref="AQ7:AQ8"/>
    <mergeCell ref="A9:A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11:A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13:A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15:A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17:A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19:A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21:A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23:A24"/>
    <mergeCell ref="AJ23:AJ24"/>
    <mergeCell ref="AK23:AK24"/>
    <mergeCell ref="AL23:AL24"/>
    <mergeCell ref="AM23:AM24"/>
    <mergeCell ref="AN23:AN24"/>
    <mergeCell ref="AO23:AO24"/>
    <mergeCell ref="AP23:AP24"/>
    <mergeCell ref="AQ23:AQ24"/>
  </mergeCells>
  <printOptions/>
  <pageMargins left="0.2" right="0.7086614173228347" top="0.35" bottom="0.3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康雄</dc:creator>
  <cp:keywords/>
  <dc:description/>
  <cp:lastModifiedBy>中島　康雄</cp:lastModifiedBy>
  <cp:lastPrinted>2009-06-17T01:15:41Z</cp:lastPrinted>
  <dcterms:created xsi:type="dcterms:W3CDTF">2008-06-12T00:26:35Z</dcterms:created>
  <dcterms:modified xsi:type="dcterms:W3CDTF">2009-06-17T01:16:26Z</dcterms:modified>
  <cp:category/>
  <cp:version/>
  <cp:contentType/>
  <cp:contentStatus/>
</cp:coreProperties>
</file>